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hilipp.kanschik\Downloads\"/>
    </mc:Choice>
  </mc:AlternateContent>
  <xr:revisionPtr revIDLastSave="0" documentId="8_{154EB5C9-455F-4231-8873-B3CF6F533CF0}" xr6:coauthVersionLast="47" xr6:coauthVersionMax="47" xr10:uidLastSave="{00000000-0000-0000-0000-000000000000}"/>
  <bookViews>
    <workbookView xWindow="28680" yWindow="-120" windowWidth="29040" windowHeight="15840" activeTab="1" xr2:uid="{00000000-000D-0000-FFFF-FFFF00000000}"/>
  </bookViews>
  <sheets>
    <sheet name="Anleitung" sheetId="2" r:id="rId1"/>
    <sheet name="Model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22" i="1" s="1"/>
  <c r="F10" i="1"/>
  <c r="F11" i="1"/>
  <c r="F9" i="1" l="1"/>
  <c r="F8" i="1"/>
  <c r="G21" i="1" s="1"/>
  <c r="H21" i="1" s="1"/>
  <c r="G22" i="1" l="1"/>
  <c r="F12" i="1"/>
  <c r="E21" i="1"/>
  <c r="F16" i="1"/>
  <c r="F15" i="1"/>
  <c r="F53" i="1"/>
  <c r="C53" i="1"/>
  <c r="G23" i="1" l="1"/>
  <c r="H23" i="1" s="1"/>
  <c r="H22" i="1"/>
  <c r="C21" i="1"/>
  <c r="E22" i="1" l="1"/>
  <c r="C22" i="1" s="1"/>
  <c r="D23" i="1"/>
  <c r="F21" i="1"/>
  <c r="E23" i="1" l="1"/>
  <c r="C23" i="1" s="1"/>
  <c r="D24" i="1"/>
  <c r="F22" i="1"/>
  <c r="E24" i="1" l="1"/>
  <c r="C24" i="1" s="1"/>
  <c r="D25" i="1"/>
  <c r="G24" i="1"/>
  <c r="F23" i="1"/>
  <c r="E25" i="1" l="1"/>
  <c r="D26" i="1"/>
  <c r="G25" i="1"/>
  <c r="G26" i="1" s="1"/>
  <c r="G27" i="1" s="1"/>
  <c r="H24" i="1"/>
  <c r="F24" i="1" s="1"/>
  <c r="C25" i="1"/>
  <c r="D27" i="1" l="1"/>
  <c r="E26" i="1"/>
  <c r="C26" i="1" s="1"/>
  <c r="H25" i="1"/>
  <c r="F25" i="1" s="1"/>
  <c r="H26" i="1" l="1"/>
  <c r="F26" i="1" s="1"/>
  <c r="D28" i="1"/>
  <c r="E27" i="1"/>
  <c r="C27" i="1" s="1"/>
  <c r="D29" i="1" l="1"/>
  <c r="E28" i="1"/>
  <c r="C28" i="1" s="1"/>
  <c r="G28" i="1"/>
  <c r="H27" i="1"/>
  <c r="F27" i="1" s="1"/>
  <c r="G29" i="1" l="1"/>
  <c r="H28" i="1"/>
  <c r="F28" i="1" s="1"/>
  <c r="D30" i="1"/>
  <c r="E29" i="1"/>
  <c r="C29" i="1" s="1"/>
  <c r="D31" i="1" l="1"/>
  <c r="E31" i="1" s="1"/>
  <c r="E30" i="1"/>
  <c r="C30" i="1" s="1"/>
  <c r="C52" i="1" s="1"/>
  <c r="G30" i="1"/>
  <c r="H29" i="1"/>
  <c r="F29" i="1" s="1"/>
  <c r="G31" i="1" l="1"/>
  <c r="H30" i="1"/>
  <c r="F30" i="1" s="1"/>
  <c r="F52" i="1" s="1"/>
  <c r="C31" i="1"/>
  <c r="D32" i="1"/>
  <c r="E32" i="1" s="1"/>
  <c r="G32" i="1" l="1"/>
  <c r="H31" i="1"/>
  <c r="F31" i="1" s="1"/>
  <c r="C32" i="1"/>
  <c r="D33" i="1"/>
  <c r="E33" i="1" s="1"/>
  <c r="G33" i="1" l="1"/>
  <c r="H32" i="1"/>
  <c r="F32" i="1" s="1"/>
  <c r="C33" i="1"/>
  <c r="D34" i="1"/>
  <c r="E34" i="1" s="1"/>
  <c r="H33" i="1" l="1"/>
  <c r="F33" i="1" s="1"/>
  <c r="G34" i="1"/>
  <c r="C34" i="1"/>
  <c r="D35" i="1"/>
  <c r="E35" i="1" s="1"/>
  <c r="H34" i="1" l="1"/>
  <c r="F34" i="1" s="1"/>
  <c r="G35" i="1"/>
  <c r="C35" i="1"/>
  <c r="D36" i="1"/>
  <c r="E36" i="1" s="1"/>
  <c r="G36" i="1" l="1"/>
  <c r="H35" i="1"/>
  <c r="F35" i="1" s="1"/>
  <c r="C36" i="1"/>
  <c r="D37" i="1"/>
  <c r="E37" i="1" s="1"/>
  <c r="G37" i="1" l="1"/>
  <c r="H36" i="1"/>
  <c r="F36" i="1" s="1"/>
  <c r="C37" i="1"/>
  <c r="D38" i="1"/>
  <c r="E38" i="1" s="1"/>
  <c r="G38" i="1" l="1"/>
  <c r="H37" i="1"/>
  <c r="F37" i="1" s="1"/>
  <c r="C38" i="1"/>
  <c r="D39" i="1"/>
  <c r="E39" i="1" s="1"/>
  <c r="G39" i="1" l="1"/>
  <c r="H38" i="1"/>
  <c r="F38" i="1" s="1"/>
  <c r="C39" i="1"/>
  <c r="D40" i="1"/>
  <c r="E40" i="1" s="1"/>
  <c r="G40" i="1" l="1"/>
  <c r="H39" i="1"/>
  <c r="F39" i="1" s="1"/>
  <c r="C40" i="1"/>
  <c r="D41" i="1"/>
  <c r="E41" i="1" s="1"/>
  <c r="G41" i="1" l="1"/>
  <c r="H40" i="1"/>
  <c r="F40" i="1" s="1"/>
  <c r="C41" i="1"/>
  <c r="D42" i="1"/>
  <c r="E42" i="1" s="1"/>
  <c r="G42" i="1" l="1"/>
  <c r="H41" i="1"/>
  <c r="F41" i="1" s="1"/>
  <c r="C42" i="1"/>
  <c r="D43" i="1"/>
  <c r="E43" i="1" s="1"/>
  <c r="G43" i="1" l="1"/>
  <c r="H42" i="1"/>
  <c r="F42" i="1" s="1"/>
  <c r="C43" i="1"/>
  <c r="D44" i="1"/>
  <c r="E44" i="1" s="1"/>
  <c r="G44" i="1" l="1"/>
  <c r="H43" i="1"/>
  <c r="F43" i="1" s="1"/>
  <c r="C44" i="1"/>
  <c r="D45" i="1"/>
  <c r="E45" i="1" s="1"/>
  <c r="G45" i="1" l="1"/>
  <c r="H44" i="1"/>
  <c r="F44" i="1" s="1"/>
  <c r="C45" i="1"/>
  <c r="D46" i="1"/>
  <c r="E46" i="1" s="1"/>
  <c r="G46" i="1" l="1"/>
  <c r="H45" i="1"/>
  <c r="F45" i="1" s="1"/>
  <c r="C46" i="1"/>
  <c r="D47" i="1"/>
  <c r="E47" i="1" s="1"/>
  <c r="G47" i="1" l="1"/>
  <c r="H46" i="1"/>
  <c r="F46" i="1" s="1"/>
  <c r="C47" i="1"/>
  <c r="D48" i="1"/>
  <c r="E48" i="1" s="1"/>
  <c r="G48" i="1" l="1"/>
  <c r="H47" i="1"/>
  <c r="F47" i="1" s="1"/>
  <c r="C48" i="1"/>
  <c r="D49" i="1"/>
  <c r="E49" i="1" s="1"/>
  <c r="G49" i="1" l="1"/>
  <c r="H48" i="1"/>
  <c r="F48" i="1" s="1"/>
  <c r="C49" i="1"/>
  <c r="D50" i="1"/>
  <c r="E50" i="1" s="1"/>
  <c r="G50" i="1" l="1"/>
  <c r="H50" i="1" s="1"/>
  <c r="H49" i="1"/>
  <c r="F49" i="1" s="1"/>
  <c r="C50" i="1"/>
  <c r="C51" i="1" s="1"/>
  <c r="F50" i="1" l="1"/>
  <c r="F51" i="1" s="1"/>
</calcChain>
</file>

<file path=xl/sharedStrings.xml><?xml version="1.0" encoding="utf-8"?>
<sst xmlns="http://schemas.openxmlformats.org/spreadsheetml/2006/main" count="84" uniqueCount="39">
  <si>
    <t>Jahr</t>
  </si>
  <si>
    <t>Annahmen</t>
  </si>
  <si>
    <t>EUR p.a.</t>
  </si>
  <si>
    <t>% p.a.</t>
  </si>
  <si>
    <t>Einheit</t>
  </si>
  <si>
    <t>%</t>
  </si>
  <si>
    <t>Verwaltungs- und Technikgebühr</t>
  </si>
  <si>
    <t>Technik- und Verwaltungsgebühr</t>
  </si>
  <si>
    <t>Vielfaches der  jährlichen Bestandsprovision</t>
  </si>
  <si>
    <t>Weitergeleitete Courtagen, Jahr 1 - 5</t>
  </si>
  <si>
    <t>Weitergeleitete Courtagen, Jahr 6-30</t>
  </si>
  <si>
    <t>Bestandsabrieb bei Übertragung</t>
  </si>
  <si>
    <t>Bestandsabrieb Jahr 2-10</t>
  </si>
  <si>
    <t>Lebensrente 90 (abzgl. Gebühr)</t>
  </si>
  <si>
    <t>Lebensrente 100 (abzgl. Gebühr)</t>
  </si>
  <si>
    <t>Bedienungsanleitung</t>
  </si>
  <si>
    <t>Wert (Lebensrente 90)</t>
  </si>
  <si>
    <t>Wert (Lebensrente 100)</t>
  </si>
  <si>
    <t>Parameter</t>
  </si>
  <si>
    <t>Art des Parameters</t>
  </si>
  <si>
    <t>variabel</t>
  </si>
  <si>
    <t>fix</t>
  </si>
  <si>
    <t>Ergebnis</t>
  </si>
  <si>
    <t>Bestandscourtage des Makler vor Übertragung (Sach, KV, LV)</t>
  </si>
  <si>
    <t>Eingabe-Felder: Verändern Sie diese Felder, um Szenarien durchzuspielen</t>
  </si>
  <si>
    <t>Ergebnis Felder: Diese Felder stellen die Höhe der Lebensrente bzw. des Verkaufspreises dar</t>
  </si>
  <si>
    <t>Lebensrente 90 
(vor Abzug der Gebühr)</t>
  </si>
  <si>
    <t>Lebensrente 100 
(vor Abzug der Gebühr)</t>
  </si>
  <si>
    <t>Hinterbliebenenschutz</t>
  </si>
  <si>
    <t>Bestandsabrieb ab Jahr 11</t>
  </si>
  <si>
    <t>Summe aller Rentenzahlungen Jahr 1-30</t>
  </si>
  <si>
    <t>Summe der Rentenzahlung in Jahr 1-10</t>
  </si>
  <si>
    <t>Ja / Nein</t>
  </si>
  <si>
    <t>Ja</t>
  </si>
  <si>
    <t>Nein</t>
  </si>
  <si>
    <t>pauschal von 99
bis 499 EUR p. M.</t>
  </si>
  <si>
    <r>
      <t xml:space="preserve">Mithilfe des Modells im </t>
    </r>
    <r>
      <rPr>
        <b/>
        <sz val="12"/>
        <color theme="1"/>
        <rFont val="Libre Franklin"/>
      </rPr>
      <t xml:space="preserve">Reiter 'Modell' </t>
    </r>
    <r>
      <rPr>
        <sz val="12"/>
        <color theme="1"/>
        <rFont val="Libre Franklin"/>
      </rPr>
      <t xml:space="preserve">können Sie berechnen, wie viel Rente Sie erhalten, wenn Sie die Policen Direkt Lebensrente abschließen. Die Höhe der Lebensrente hängt von der Größe Ihres Bestands sowie dem Bestandsabrieb ab. Sie finden die Parameter des Modells in den </t>
    </r>
    <r>
      <rPr>
        <b/>
        <sz val="12"/>
        <color theme="1"/>
        <rFont val="Libre Franklin"/>
      </rPr>
      <t>Zellen E8 bis E12</t>
    </r>
    <r>
      <rPr>
        <sz val="12"/>
        <color theme="1"/>
        <rFont val="Libre Franklin"/>
      </rPr>
      <t xml:space="preserve">. Verändern Sie die Werte in diesen Zellen, um verschiedenen Szenarien für die Modell Lebensrente 90 und Lebensrente 100 durchzuspielen. In </t>
    </r>
    <r>
      <rPr>
        <b/>
        <sz val="12"/>
        <color theme="1"/>
        <rFont val="Libre Franklin"/>
      </rPr>
      <t>Zeile 51</t>
    </r>
    <r>
      <rPr>
        <sz val="12"/>
        <color theme="1"/>
        <rFont val="Libre Franklin"/>
      </rPr>
      <t xml:space="preserve"> sehen Sie, wie viel Rente Sie im definierten Szenario in den nächsten 30 Jahren erhalten würden. </t>
    </r>
    <r>
      <rPr>
        <b/>
        <sz val="12"/>
        <color theme="1"/>
        <rFont val="Libre Franklin"/>
      </rPr>
      <t>Zeile 52</t>
    </r>
    <r>
      <rPr>
        <sz val="12"/>
        <color theme="1"/>
        <rFont val="Libre Franklin"/>
      </rPr>
      <t xml:space="preserve"> zeigt, wie viel von dieser Rente bereits in den ersten 10 Jahren fließen wird. Bitte beachten Sie, dass es bei der Lebensrente 100 keinen Hinterbliebenschutz gibt - im Falle Ihres Ablebens fließen keine weiteren Rentenzahlungen. Bei der Rente 90 kann ein Hinterbliebener bis zu 30 Jahre (ab Vertragsabschluss) die Rente erhalten.
Alle für Sie entstehenden Kosten werden im Modell berücksichtigt. Bitte verändern Sie nur die Werte in den blau eingefärbten Zellen - ansonsten funktioniert das Modell nicht mehr zuverlässig und Sie verfälschen die Ergebnisse, die in den orangenen Feldern angezeigt werden. Bitte beachten Sie, dass es sich in allen Fällen um nominale Bruttobeträge handelt. </t>
    </r>
  </si>
  <si>
    <t>Multiple für Kaufpreis gegen fixen Kaufpreis</t>
  </si>
  <si>
    <t xml:space="preserve">Erwarteter Kaufpreis bei Unternehmensverkauf gegen fixe Zahlung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</si>
</sst>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_-* #,##0.0\ _€_-;\-* #,##0.0\ _€_-;_-* &quot;-&quot;??\ _€_-;_-@_-"/>
    <numFmt numFmtId="167" formatCode="_-* #,##0.000\ _€_-;\-* #,##0.000\ _€_-;_-* &quot;-&quot;??\ _€_-;_-@_-"/>
  </numFmts>
  <fonts count="9" x14ac:knownFonts="1">
    <font>
      <sz val="11"/>
      <color theme="1"/>
      <name val="Calibri"/>
      <family val="2"/>
      <scheme val="minor"/>
    </font>
    <font>
      <sz val="11"/>
      <color theme="1"/>
      <name val="Calibri"/>
      <family val="2"/>
      <scheme val="minor"/>
    </font>
    <font>
      <b/>
      <sz val="11"/>
      <color theme="1"/>
      <name val="Libre Franklin"/>
    </font>
    <font>
      <sz val="11"/>
      <color theme="1"/>
      <name val="Libre Franklin"/>
    </font>
    <font>
      <b/>
      <sz val="20"/>
      <color theme="1"/>
      <name val="Libre Franklin"/>
    </font>
    <font>
      <sz val="12"/>
      <color theme="1"/>
      <name val="Libre Franklin"/>
    </font>
    <font>
      <b/>
      <sz val="12"/>
      <color theme="0"/>
      <name val="Libre Franklin"/>
    </font>
    <font>
      <b/>
      <sz val="12"/>
      <color theme="1"/>
      <name val="Libre Franklin"/>
    </font>
    <font>
      <i/>
      <sz val="12"/>
      <color theme="1"/>
      <name val="Libre Franklin"/>
    </font>
  </fonts>
  <fills count="4">
    <fill>
      <patternFill patternType="none"/>
    </fill>
    <fill>
      <patternFill patternType="gray125"/>
    </fill>
    <fill>
      <patternFill patternType="solid">
        <fgColor rgb="FF2341C1"/>
        <bgColor indexed="64"/>
      </patternFill>
    </fill>
    <fill>
      <patternFill patternType="solid">
        <fgColor rgb="FFFC8604"/>
        <bgColor indexed="64"/>
      </patternFill>
    </fill>
  </fills>
  <borders count="24">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66">
    <xf numFmtId="0" fontId="0" fillId="0" borderId="0" xfId="0"/>
    <xf numFmtId="165" fontId="0" fillId="0" borderId="0" xfId="0" applyNumberFormat="1"/>
    <xf numFmtId="165" fontId="0" fillId="0" borderId="0" xfId="1" applyNumberFormat="1" applyFont="1" applyBorder="1"/>
    <xf numFmtId="0" fontId="0" fillId="0" borderId="0" xfId="0" applyAlignment="1">
      <alignment wrapText="1"/>
    </xf>
    <xf numFmtId="0" fontId="3" fillId="0" borderId="0" xfId="0" applyFont="1"/>
    <xf numFmtId="0" fontId="2" fillId="0" borderId="9" xfId="0" applyFont="1" applyBorder="1"/>
    <xf numFmtId="0" fontId="2" fillId="0" borderId="1" xfId="0" applyFont="1" applyBorder="1"/>
    <xf numFmtId="0" fontId="2" fillId="0" borderId="10" xfId="0" applyFont="1" applyBorder="1"/>
    <xf numFmtId="0" fontId="2" fillId="0" borderId="0" xfId="0" applyFont="1"/>
    <xf numFmtId="165" fontId="3" fillId="0" borderId="0" xfId="1" applyNumberFormat="1" applyFont="1" applyBorder="1"/>
    <xf numFmtId="165" fontId="3" fillId="0" borderId="0" xfId="1" applyNumberFormat="1" applyFont="1"/>
    <xf numFmtId="166" fontId="3" fillId="0" borderId="0" xfId="1" applyNumberFormat="1" applyFont="1"/>
    <xf numFmtId="0" fontId="3" fillId="0" borderId="2" xfId="0" applyFont="1" applyBorder="1"/>
    <xf numFmtId="0" fontId="4" fillId="0" borderId="19" xfId="0" applyFont="1" applyBorder="1"/>
    <xf numFmtId="0" fontId="3" fillId="0" borderId="20" xfId="0" applyFont="1" applyBorder="1"/>
    <xf numFmtId="0" fontId="3" fillId="0" borderId="21" xfId="0" applyFont="1" applyBorder="1"/>
    <xf numFmtId="0" fontId="3" fillId="0" borderId="3" xfId="0" applyFont="1" applyBorder="1"/>
    <xf numFmtId="0" fontId="3" fillId="0" borderId="22" xfId="0" applyFont="1" applyBorder="1"/>
    <xf numFmtId="0" fontId="3" fillId="0" borderId="23" xfId="0" applyFont="1" applyBorder="1"/>
    <xf numFmtId="0" fontId="4" fillId="0" borderId="19" xfId="0" applyFont="1" applyBorder="1" applyAlignment="1">
      <alignment horizontal="left"/>
    </xf>
    <xf numFmtId="0" fontId="0" fillId="0" borderId="0" xfId="0" applyAlignment="1">
      <alignment vertical="center"/>
    </xf>
    <xf numFmtId="0" fontId="0" fillId="0" borderId="4" xfId="0" applyBorder="1"/>
    <xf numFmtId="0" fontId="0" fillId="0" borderId="5" xfId="0" applyBorder="1"/>
    <xf numFmtId="0" fontId="0" fillId="0" borderId="6" xfId="0" applyBorder="1"/>
    <xf numFmtId="0" fontId="3" fillId="2" borderId="0" xfId="0" applyFont="1" applyFill="1"/>
    <xf numFmtId="0" fontId="3" fillId="3" borderId="0" xfId="0" applyFont="1" applyFill="1"/>
    <xf numFmtId="0" fontId="5" fillId="0" borderId="2" xfId="0" applyFont="1" applyBorder="1" applyAlignment="1">
      <alignment vertical="center" wrapText="1"/>
    </xf>
    <xf numFmtId="0" fontId="5" fillId="0" borderId="0" xfId="0" applyFont="1" applyAlignment="1">
      <alignment vertical="center"/>
    </xf>
    <xf numFmtId="165" fontId="6" fillId="2" borderId="0" xfId="1" applyNumberFormat="1" applyFont="1" applyFill="1" applyBorder="1" applyAlignment="1">
      <alignment vertical="center"/>
    </xf>
    <xf numFmtId="165" fontId="5" fillId="0" borderId="3" xfId="1" applyNumberFormat="1" applyFont="1" applyFill="1" applyBorder="1" applyAlignment="1">
      <alignment vertical="center"/>
    </xf>
    <xf numFmtId="0" fontId="5" fillId="0" borderId="0" xfId="0" applyFont="1" applyAlignment="1">
      <alignment vertical="center" wrapText="1"/>
    </xf>
    <xf numFmtId="166" fontId="6" fillId="2" borderId="0" xfId="1" applyNumberFormat="1" applyFont="1" applyFill="1" applyBorder="1" applyAlignment="1">
      <alignment vertical="center"/>
    </xf>
    <xf numFmtId="166" fontId="5" fillId="0" borderId="3" xfId="1" applyNumberFormat="1" applyFont="1" applyFill="1" applyBorder="1" applyAlignment="1">
      <alignment vertical="center"/>
    </xf>
    <xf numFmtId="165" fontId="5" fillId="0" borderId="0" xfId="1" applyNumberFormat="1" applyFont="1" applyBorder="1" applyAlignment="1">
      <alignment vertical="center"/>
    </xf>
    <xf numFmtId="165" fontId="5" fillId="0" borderId="5" xfId="1" applyNumberFormat="1" applyFont="1" applyBorder="1"/>
    <xf numFmtId="0" fontId="5" fillId="0" borderId="4" xfId="0" applyFont="1" applyBorder="1" applyAlignment="1">
      <alignment vertical="center" wrapText="1"/>
    </xf>
    <xf numFmtId="0" fontId="5" fillId="0" borderId="5" xfId="0" applyFont="1" applyBorder="1" applyAlignment="1">
      <alignment vertical="center"/>
    </xf>
    <xf numFmtId="165" fontId="5" fillId="0" borderId="5" xfId="1" applyNumberFormat="1" applyFont="1" applyBorder="1" applyAlignment="1">
      <alignment vertical="center"/>
    </xf>
    <xf numFmtId="165" fontId="5" fillId="0" borderId="6" xfId="1" applyNumberFormat="1" applyFont="1" applyFill="1" applyBorder="1" applyAlignment="1">
      <alignment vertical="center"/>
    </xf>
    <xf numFmtId="165" fontId="7" fillId="0" borderId="11" xfId="1" applyNumberFormat="1" applyFont="1" applyBorder="1" applyAlignment="1">
      <alignment horizontal="center" wrapText="1"/>
    </xf>
    <xf numFmtId="165" fontId="5" fillId="0" borderId="1" xfId="1" applyNumberFormat="1" applyFont="1" applyBorder="1" applyAlignment="1">
      <alignment horizontal="center" wrapText="1"/>
    </xf>
    <xf numFmtId="165" fontId="5" fillId="0" borderId="7" xfId="1" applyNumberFormat="1" applyFont="1" applyBorder="1"/>
    <xf numFmtId="165" fontId="5" fillId="0" borderId="0" xfId="1" applyNumberFormat="1" applyFont="1" applyBorder="1"/>
    <xf numFmtId="165" fontId="5" fillId="0" borderId="11" xfId="1" applyNumberFormat="1" applyFont="1" applyBorder="1"/>
    <xf numFmtId="165" fontId="5" fillId="0" borderId="1" xfId="1" applyNumberFormat="1" applyFont="1" applyBorder="1"/>
    <xf numFmtId="0" fontId="7" fillId="0" borderId="14" xfId="0" applyFont="1" applyBorder="1" applyAlignment="1">
      <alignment vertical="center" wrapText="1"/>
    </xf>
    <xf numFmtId="165" fontId="7" fillId="3" borderId="15" xfId="1" applyNumberFormat="1" applyFont="1" applyFill="1" applyBorder="1" applyAlignment="1">
      <alignment vertical="center"/>
    </xf>
    <xf numFmtId="165" fontId="5" fillId="0" borderId="16" xfId="1" applyNumberFormat="1" applyFont="1" applyBorder="1" applyAlignment="1">
      <alignment vertical="center"/>
    </xf>
    <xf numFmtId="165" fontId="5" fillId="0" borderId="16" xfId="1" applyNumberFormat="1" applyFont="1" applyBorder="1"/>
    <xf numFmtId="0" fontId="7" fillId="0" borderId="4" xfId="0" applyFont="1" applyBorder="1" applyAlignment="1">
      <alignment vertical="center" wrapText="1"/>
    </xf>
    <xf numFmtId="165" fontId="7" fillId="3" borderId="8" xfId="1" applyNumberFormat="1" applyFont="1" applyFill="1" applyBorder="1" applyAlignment="1">
      <alignment vertical="center"/>
    </xf>
    <xf numFmtId="0" fontId="7" fillId="0" borderId="9" xfId="0" applyFont="1" applyBorder="1" applyAlignment="1">
      <alignment horizontal="center" wrapText="1"/>
    </xf>
    <xf numFmtId="0" fontId="5" fillId="0" borderId="2" xfId="0" applyFont="1" applyBorder="1" applyAlignment="1">
      <alignment horizontal="center"/>
    </xf>
    <xf numFmtId="0" fontId="5" fillId="0" borderId="9" xfId="0" applyFont="1" applyBorder="1" applyAlignment="1">
      <alignment horizontal="center"/>
    </xf>
    <xf numFmtId="167" fontId="5" fillId="0" borderId="0" xfId="1" applyNumberFormat="1" applyFont="1" applyFill="1" applyBorder="1" applyAlignment="1">
      <alignment horizontal="right" vertical="center"/>
    </xf>
    <xf numFmtId="167" fontId="5" fillId="0" borderId="3" xfId="1" applyNumberFormat="1" applyFont="1" applyFill="1" applyBorder="1" applyAlignment="1">
      <alignment horizontal="right" vertical="center"/>
    </xf>
    <xf numFmtId="0" fontId="7"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2" xfId="0" applyFont="1" applyBorder="1"/>
    <xf numFmtId="0" fontId="5" fillId="0" borderId="5" xfId="0" applyFont="1" applyBorder="1" applyAlignment="1">
      <alignment vertical="center"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5" fillId="0" borderId="3" xfId="0" applyFont="1" applyBorder="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colors>
    <mruColors>
      <color rgb="FFFC8604"/>
      <color rgb="FFFE9202"/>
      <color rgb="FF234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361950</xdr:rowOff>
    </xdr:from>
    <xdr:to>
      <xdr:col>2</xdr:col>
      <xdr:colOff>695428</xdr:colOff>
      <xdr:row>0</xdr:row>
      <xdr:rowOff>919843</xdr:rowOff>
    </xdr:to>
    <xdr:pic>
      <xdr:nvPicPr>
        <xdr:cNvPr id="3" name="Grafik 2" descr="- MaklerKauf">
          <a:extLst>
            <a:ext uri="{FF2B5EF4-FFF2-40B4-BE49-F238E27FC236}">
              <a16:creationId xmlns:a16="http://schemas.microsoft.com/office/drawing/2014/main" id="{465A8C4B-42B3-442D-9503-991FA233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61950"/>
          <a:ext cx="2457553" cy="55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421821</xdr:colOff>
      <xdr:row>0</xdr:row>
      <xdr:rowOff>517071</xdr:rowOff>
    </xdr:from>
    <xdr:to>
      <xdr:col>1</xdr:col>
      <xdr:colOff>1140835</xdr:colOff>
      <xdr:row>2</xdr:row>
      <xdr:rowOff>170089</xdr:rowOff>
    </xdr:to>
    <xdr:pic>
      <xdr:nvPicPr>
        <xdr:cNvPr id="3" name="Grafik 2" descr="- MaklerKauf">
          <a:extLst>
            <a:ext uri="{FF2B5EF4-FFF2-40B4-BE49-F238E27FC236}">
              <a16:creationId xmlns:a16="http://schemas.microsoft.com/office/drawing/2014/main" id="{20615FD1-5EA3-4F28-BD62-6FD86DA3C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821" y="517071"/>
          <a:ext cx="2457553" cy="55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6C31-2C85-4238-A4BF-A7D7671BB2D2}">
  <dimension ref="B1:I8"/>
  <sheetViews>
    <sheetView showGridLines="0" workbookViewId="0">
      <selection activeCell="B5" sqref="B5"/>
    </sheetView>
  </sheetViews>
  <sheetFormatPr baseColWidth="10" defaultColWidth="11.42578125" defaultRowHeight="15" x14ac:dyDescent="0.25"/>
  <cols>
    <col min="1" max="1" width="23" customWidth="1"/>
    <col min="4" max="4" width="79.140625" customWidth="1"/>
    <col min="5" max="5" width="10.42578125" customWidth="1"/>
    <col min="6" max="6" width="5.28515625" customWidth="1"/>
  </cols>
  <sheetData>
    <row r="1" spans="2:9" ht="96" customHeight="1" thickBot="1" x14ac:dyDescent="0.3"/>
    <row r="2" spans="2:9" ht="26.25" x14ac:dyDescent="0.4">
      <c r="B2" s="19" t="s">
        <v>15</v>
      </c>
      <c r="C2" s="14"/>
      <c r="D2" s="14"/>
      <c r="E2" s="14"/>
      <c r="F2" s="15"/>
      <c r="G2" s="4"/>
      <c r="H2" s="4"/>
      <c r="I2" s="4"/>
    </row>
    <row r="3" spans="2:9" ht="20.25" customHeight="1" x14ac:dyDescent="0.25">
      <c r="B3" s="12"/>
      <c r="C3" s="4"/>
      <c r="D3" s="4"/>
      <c r="E3" s="4"/>
      <c r="F3" s="16"/>
      <c r="G3" s="4"/>
      <c r="H3" s="4"/>
      <c r="I3" s="4"/>
    </row>
    <row r="4" spans="2:9" ht="268.5" customHeight="1" x14ac:dyDescent="0.25">
      <c r="B4" s="63" t="s">
        <v>36</v>
      </c>
      <c r="C4" s="64"/>
      <c r="D4" s="64"/>
      <c r="E4" s="64"/>
      <c r="F4" s="65"/>
      <c r="G4" s="4"/>
      <c r="H4" s="4"/>
      <c r="I4" s="4"/>
    </row>
    <row r="5" spans="2:9" ht="17.25" customHeight="1" x14ac:dyDescent="0.25">
      <c r="B5" s="12"/>
      <c r="C5" s="4"/>
      <c r="D5" s="4"/>
      <c r="E5" s="4"/>
      <c r="F5" s="16"/>
      <c r="G5" s="4"/>
      <c r="H5" s="4"/>
      <c r="I5" s="4"/>
    </row>
    <row r="6" spans="2:9" ht="15.75" x14ac:dyDescent="0.25">
      <c r="B6" s="61" t="s">
        <v>24</v>
      </c>
      <c r="C6" s="4"/>
      <c r="D6" s="4"/>
      <c r="E6" s="24"/>
      <c r="F6" s="16"/>
      <c r="G6" s="4"/>
      <c r="H6" s="4"/>
      <c r="I6" s="4"/>
    </row>
    <row r="7" spans="2:9" ht="15.75" x14ac:dyDescent="0.25">
      <c r="B7" s="61" t="s">
        <v>25</v>
      </c>
      <c r="C7" s="4"/>
      <c r="D7" s="4"/>
      <c r="E7" s="25"/>
      <c r="F7" s="16"/>
      <c r="G7" s="4"/>
      <c r="H7" s="4"/>
      <c r="I7" s="4"/>
    </row>
    <row r="8" spans="2:9" ht="15.75" thickBot="1" x14ac:dyDescent="0.3">
      <c r="B8" s="21"/>
      <c r="C8" s="22"/>
      <c r="D8" s="22"/>
      <c r="E8" s="22"/>
      <c r="F8" s="23"/>
    </row>
  </sheetData>
  <mergeCells count="1">
    <mergeCell ref="B4:F4"/>
  </mergeCells>
  <pageMargins left="0.7" right="0.7" top="0.78740157499999996" bottom="0.78740157499999996"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4"/>
  <sheetViews>
    <sheetView showGridLines="0" showRowColHeaders="0" tabSelected="1" zoomScale="85" zoomScaleNormal="85" workbookViewId="0">
      <selection activeCell="E4" sqref="E4"/>
    </sheetView>
  </sheetViews>
  <sheetFormatPr baseColWidth="10" defaultColWidth="11.42578125" defaultRowHeight="15" x14ac:dyDescent="0.25"/>
  <cols>
    <col min="1" max="1" width="26.140625" customWidth="1"/>
    <col min="2" max="2" width="46.28515625" customWidth="1"/>
    <col min="3" max="3" width="21.7109375" bestFit="1" customWidth="1"/>
    <col min="4" max="4" width="27.28515625" bestFit="1" customWidth="1"/>
    <col min="5" max="5" width="28.28515625" bestFit="1" customWidth="1"/>
    <col min="6" max="6" width="30.140625" customWidth="1"/>
    <col min="7" max="7" width="25" customWidth="1"/>
    <col min="8" max="8" width="27.28515625" customWidth="1"/>
    <col min="9" max="9" width="13" customWidth="1"/>
  </cols>
  <sheetData>
    <row r="1" spans="2:10" ht="29.25" customHeight="1" x14ac:dyDescent="0.25"/>
    <row r="2" spans="2:10" ht="31.5" customHeight="1" x14ac:dyDescent="0.25"/>
    <row r="3" spans="2:10" ht="31.5" customHeight="1" x14ac:dyDescent="0.25"/>
    <row r="4" spans="2:10" ht="28.5" customHeight="1" thickBot="1" x14ac:dyDescent="0.3"/>
    <row r="5" spans="2:10" ht="33.75" customHeight="1" x14ac:dyDescent="0.4">
      <c r="B5" s="19" t="s">
        <v>1</v>
      </c>
      <c r="C5" s="14"/>
      <c r="D5" s="14"/>
      <c r="E5" s="14"/>
      <c r="F5" s="15"/>
      <c r="G5" s="4"/>
      <c r="H5" s="4"/>
      <c r="I5" s="4"/>
    </row>
    <row r="6" spans="2:10" x14ac:dyDescent="0.25">
      <c r="B6" s="12"/>
      <c r="C6" s="4"/>
      <c r="D6" s="4"/>
      <c r="E6" s="4"/>
      <c r="F6" s="16"/>
      <c r="G6" s="4"/>
      <c r="H6" s="4"/>
      <c r="I6" s="4"/>
    </row>
    <row r="7" spans="2:10" x14ac:dyDescent="0.25">
      <c r="B7" s="5" t="s">
        <v>18</v>
      </c>
      <c r="C7" s="6" t="s">
        <v>4</v>
      </c>
      <c r="D7" s="6" t="s">
        <v>19</v>
      </c>
      <c r="E7" s="6" t="s">
        <v>16</v>
      </c>
      <c r="F7" s="7" t="s">
        <v>17</v>
      </c>
      <c r="G7" s="4"/>
      <c r="H7" s="8"/>
      <c r="I7" s="8"/>
    </row>
    <row r="8" spans="2:10" ht="38.25" customHeight="1" x14ac:dyDescent="0.25">
      <c r="B8" s="26" t="s">
        <v>23</v>
      </c>
      <c r="C8" s="27" t="s">
        <v>2</v>
      </c>
      <c r="D8" s="27" t="s">
        <v>20</v>
      </c>
      <c r="E8" s="28">
        <v>120000</v>
      </c>
      <c r="F8" s="29">
        <f>E8</f>
        <v>120000</v>
      </c>
      <c r="G8" s="4"/>
      <c r="H8" s="9"/>
      <c r="I8" s="9"/>
    </row>
    <row r="9" spans="2:10" ht="51" customHeight="1" x14ac:dyDescent="0.25">
      <c r="B9" s="26" t="s">
        <v>37</v>
      </c>
      <c r="C9" s="30" t="s">
        <v>8</v>
      </c>
      <c r="D9" s="27" t="s">
        <v>20</v>
      </c>
      <c r="E9" s="31">
        <v>2.5</v>
      </c>
      <c r="F9" s="32">
        <f>E9</f>
        <v>2.5</v>
      </c>
      <c r="G9" s="4"/>
      <c r="H9" s="9"/>
      <c r="I9" s="9"/>
    </row>
    <row r="10" spans="2:10" ht="19.5" customHeight="1" x14ac:dyDescent="0.25">
      <c r="B10" s="26" t="s">
        <v>11</v>
      </c>
      <c r="C10" s="27" t="s">
        <v>3</v>
      </c>
      <c r="D10" s="27" t="s">
        <v>20</v>
      </c>
      <c r="E10" s="31">
        <v>0.5</v>
      </c>
      <c r="F10" s="32">
        <f>E10</f>
        <v>0.5</v>
      </c>
      <c r="G10" s="4"/>
      <c r="H10" s="10"/>
      <c r="I10" s="10"/>
    </row>
    <row r="11" spans="2:10" ht="23.25" customHeight="1" x14ac:dyDescent="0.25">
      <c r="B11" s="26" t="s">
        <v>12</v>
      </c>
      <c r="C11" s="27" t="s">
        <v>3</v>
      </c>
      <c r="D11" s="27" t="s">
        <v>20</v>
      </c>
      <c r="E11" s="31">
        <v>2.5</v>
      </c>
      <c r="F11" s="32">
        <f>E11</f>
        <v>2.5</v>
      </c>
      <c r="G11" s="4"/>
      <c r="H11" s="10"/>
      <c r="I11" s="10"/>
    </row>
    <row r="12" spans="2:10" ht="21.75" customHeight="1" x14ac:dyDescent="0.25">
      <c r="B12" s="26" t="s">
        <v>29</v>
      </c>
      <c r="C12" s="27" t="s">
        <v>3</v>
      </c>
      <c r="D12" s="27" t="s">
        <v>20</v>
      </c>
      <c r="E12" s="31">
        <v>5</v>
      </c>
      <c r="F12" s="32">
        <f>E12</f>
        <v>5</v>
      </c>
      <c r="G12" s="4"/>
      <c r="H12" s="11"/>
      <c r="I12" s="11"/>
      <c r="J12" s="20"/>
    </row>
    <row r="13" spans="2:10" ht="21.75" customHeight="1" x14ac:dyDescent="0.25">
      <c r="B13" s="26" t="s">
        <v>28</v>
      </c>
      <c r="C13" s="27" t="s">
        <v>32</v>
      </c>
      <c r="D13" s="27" t="s">
        <v>21</v>
      </c>
      <c r="E13" s="54" t="s">
        <v>33</v>
      </c>
      <c r="F13" s="55" t="s">
        <v>34</v>
      </c>
      <c r="G13" s="4"/>
      <c r="H13" s="11"/>
      <c r="I13" s="11"/>
      <c r="J13" s="20"/>
    </row>
    <row r="14" spans="2:10" ht="25.5" customHeight="1" x14ac:dyDescent="0.25">
      <c r="B14" s="26" t="s">
        <v>9</v>
      </c>
      <c r="C14" s="27" t="s">
        <v>5</v>
      </c>
      <c r="D14" s="27" t="s">
        <v>21</v>
      </c>
      <c r="E14" s="33">
        <v>90</v>
      </c>
      <c r="F14" s="29">
        <v>100</v>
      </c>
      <c r="G14" s="4"/>
      <c r="H14" s="10"/>
      <c r="I14" s="10"/>
    </row>
    <row r="15" spans="2:10" ht="21.75" customHeight="1" x14ac:dyDescent="0.25">
      <c r="B15" s="26" t="s">
        <v>10</v>
      </c>
      <c r="C15" s="27" t="s">
        <v>3</v>
      </c>
      <c r="D15" s="27" t="s">
        <v>21</v>
      </c>
      <c r="E15" s="33">
        <v>90</v>
      </c>
      <c r="F15" s="29">
        <f>E15</f>
        <v>90</v>
      </c>
      <c r="G15" s="4"/>
      <c r="H15" s="10"/>
      <c r="I15" s="10"/>
    </row>
    <row r="16" spans="2:10" ht="37.5" customHeight="1" thickBot="1" x14ac:dyDescent="0.3">
      <c r="B16" s="35" t="s">
        <v>6</v>
      </c>
      <c r="C16" s="62" t="s">
        <v>35</v>
      </c>
      <c r="D16" s="36" t="s">
        <v>21</v>
      </c>
      <c r="E16" s="37">
        <v>12</v>
      </c>
      <c r="F16" s="38">
        <f>E16</f>
        <v>12</v>
      </c>
      <c r="G16" s="4"/>
      <c r="H16" s="10"/>
      <c r="I16" s="10"/>
    </row>
    <row r="17" spans="2:12" x14ac:dyDescent="0.25">
      <c r="B17" s="4"/>
      <c r="C17" s="4"/>
      <c r="D17" s="4"/>
      <c r="E17" s="4"/>
      <c r="F17" s="4"/>
      <c r="G17" s="4"/>
      <c r="H17" s="4"/>
      <c r="I17" s="4"/>
    </row>
    <row r="18" spans="2:12" ht="15.75" thickBot="1" x14ac:dyDescent="0.3">
      <c r="B18" s="4"/>
      <c r="C18" s="4"/>
      <c r="D18" s="4"/>
      <c r="E18" s="4"/>
      <c r="F18" s="4"/>
      <c r="G18" s="4"/>
      <c r="H18" s="4"/>
      <c r="I18" s="4"/>
    </row>
    <row r="19" spans="2:12" ht="33.75" customHeight="1" x14ac:dyDescent="0.4">
      <c r="B19" s="13" t="s">
        <v>22</v>
      </c>
      <c r="C19" s="17"/>
      <c r="D19" s="14"/>
      <c r="E19" s="14"/>
      <c r="F19" s="17"/>
      <c r="G19" s="14"/>
      <c r="H19" s="14"/>
      <c r="I19" s="18"/>
    </row>
    <row r="20" spans="2:12" ht="67.5" customHeight="1" x14ac:dyDescent="0.25">
      <c r="B20" s="51" t="s">
        <v>0</v>
      </c>
      <c r="C20" s="39" t="s">
        <v>13</v>
      </c>
      <c r="D20" s="40" t="s">
        <v>26</v>
      </c>
      <c r="E20" s="40" t="s">
        <v>7</v>
      </c>
      <c r="F20" s="39" t="s">
        <v>14</v>
      </c>
      <c r="G20" s="40" t="s">
        <v>27</v>
      </c>
      <c r="H20" s="40" t="s">
        <v>7</v>
      </c>
      <c r="I20" s="56" t="s">
        <v>4</v>
      </c>
    </row>
    <row r="21" spans="2:12" ht="15.75" x14ac:dyDescent="0.25">
      <c r="B21" s="52">
        <v>1</v>
      </c>
      <c r="C21" s="41">
        <f t="shared" ref="C21:C50" si="0">IF((D21-E21)&lt;0,0,(D21-E21))</f>
        <v>101472</v>
      </c>
      <c r="D21" s="42">
        <f>E$8*(E14%)*(1-E$10%)</f>
        <v>107460</v>
      </c>
      <c r="E21" s="42">
        <f>IF(D21&lt;=19999,1188,IF(D21&gt;=50000,5988,2388))</f>
        <v>5988</v>
      </c>
      <c r="F21" s="41">
        <f t="shared" ref="F21:F50" si="1">IF((G21-H21)&lt;0,0,(G21-H21))</f>
        <v>113412</v>
      </c>
      <c r="G21" s="42">
        <f>F$8*(F14%)*(1-F$10%)</f>
        <v>119400</v>
      </c>
      <c r="H21" s="42">
        <f>IF(G21&lt;=19999,1188,IF(G21&gt;=50000,5988,2388))</f>
        <v>5988</v>
      </c>
      <c r="I21" s="57" t="s">
        <v>2</v>
      </c>
      <c r="L21" s="1"/>
    </row>
    <row r="22" spans="2:12" ht="15.75" x14ac:dyDescent="0.25">
      <c r="B22" s="52">
        <v>2</v>
      </c>
      <c r="C22" s="41">
        <f t="shared" si="0"/>
        <v>98785.5</v>
      </c>
      <c r="D22" s="42">
        <f>D21*(1-$E$11%)</f>
        <v>104773.5</v>
      </c>
      <c r="E22" s="42">
        <f t="shared" ref="E22:E50" si="2">IF(D22&lt;=19999,1188,IF(D22&gt;=50000,5988,2388))</f>
        <v>5988</v>
      </c>
      <c r="F22" s="41">
        <f t="shared" si="1"/>
        <v>110427</v>
      </c>
      <c r="G22" s="42">
        <f t="shared" ref="G22:G27" si="3">G21*(1-$F$11%)</f>
        <v>116415</v>
      </c>
      <c r="H22" s="42">
        <f t="shared" ref="H22:H50" si="4">IF(G22&lt;=19999,1188,IF(G22&gt;=50000,5988,2388))</f>
        <v>5988</v>
      </c>
      <c r="I22" s="57" t="s">
        <v>2</v>
      </c>
    </row>
    <row r="23" spans="2:12" ht="15.75" x14ac:dyDescent="0.25">
      <c r="B23" s="52">
        <v>3</v>
      </c>
      <c r="C23" s="41">
        <f t="shared" si="0"/>
        <v>96166.162499999991</v>
      </c>
      <c r="D23" s="42">
        <f t="shared" ref="D23:D30" si="5">D22*(1-$E$11%)</f>
        <v>102154.16249999999</v>
      </c>
      <c r="E23" s="42">
        <f t="shared" si="2"/>
        <v>5988</v>
      </c>
      <c r="F23" s="41">
        <f t="shared" si="1"/>
        <v>107516.625</v>
      </c>
      <c r="G23" s="42">
        <f t="shared" si="3"/>
        <v>113504.625</v>
      </c>
      <c r="H23" s="42">
        <f t="shared" si="4"/>
        <v>5988</v>
      </c>
      <c r="I23" s="57" t="s">
        <v>2</v>
      </c>
    </row>
    <row r="24" spans="2:12" ht="15.75" x14ac:dyDescent="0.25">
      <c r="B24" s="52">
        <v>4</v>
      </c>
      <c r="C24" s="41">
        <f t="shared" si="0"/>
        <v>93612.308437499989</v>
      </c>
      <c r="D24" s="42">
        <f t="shared" si="5"/>
        <v>99600.308437499989</v>
      </c>
      <c r="E24" s="42">
        <f t="shared" si="2"/>
        <v>5988</v>
      </c>
      <c r="F24" s="41">
        <f t="shared" si="1"/>
        <v>104679.00937499999</v>
      </c>
      <c r="G24" s="42">
        <f t="shared" si="3"/>
        <v>110667.00937499999</v>
      </c>
      <c r="H24" s="42">
        <f t="shared" si="4"/>
        <v>5988</v>
      </c>
      <c r="I24" s="57" t="s">
        <v>2</v>
      </c>
    </row>
    <row r="25" spans="2:12" ht="15.75" x14ac:dyDescent="0.25">
      <c r="B25" s="52">
        <v>5</v>
      </c>
      <c r="C25" s="41">
        <f t="shared" si="0"/>
        <v>91122.300726562491</v>
      </c>
      <c r="D25" s="42">
        <f t="shared" si="5"/>
        <v>97110.300726562491</v>
      </c>
      <c r="E25" s="42">
        <f t="shared" si="2"/>
        <v>5988</v>
      </c>
      <c r="F25" s="41">
        <f t="shared" si="1"/>
        <v>101912.334140625</v>
      </c>
      <c r="G25" s="42">
        <f t="shared" si="3"/>
        <v>107900.334140625</v>
      </c>
      <c r="H25" s="42">
        <f t="shared" si="4"/>
        <v>5988</v>
      </c>
      <c r="I25" s="57" t="s">
        <v>2</v>
      </c>
    </row>
    <row r="26" spans="2:12" ht="15.75" x14ac:dyDescent="0.25">
      <c r="B26" s="52">
        <v>6</v>
      </c>
      <c r="C26" s="41">
        <f t="shared" si="0"/>
        <v>88694.54320839842</v>
      </c>
      <c r="D26" s="42">
        <f>D25*(1-$E$11%)</f>
        <v>94682.54320839842</v>
      </c>
      <c r="E26" s="42">
        <f t="shared" si="2"/>
        <v>5988</v>
      </c>
      <c r="F26" s="41">
        <f t="shared" si="1"/>
        <v>88694.543208398434</v>
      </c>
      <c r="G26" s="42">
        <f>(0.9*G25)*(1-$F$11%)</f>
        <v>94682.543208398434</v>
      </c>
      <c r="H26" s="42">
        <f t="shared" si="4"/>
        <v>5988</v>
      </c>
      <c r="I26" s="57" t="s">
        <v>2</v>
      </c>
    </row>
    <row r="27" spans="2:12" ht="15.75" x14ac:dyDescent="0.25">
      <c r="B27" s="52">
        <v>7</v>
      </c>
      <c r="C27" s="41">
        <f t="shared" si="0"/>
        <v>86327.479628188463</v>
      </c>
      <c r="D27" s="42">
        <f t="shared" si="5"/>
        <v>92315.479628188463</v>
      </c>
      <c r="E27" s="42">
        <f t="shared" si="2"/>
        <v>5988</v>
      </c>
      <c r="F27" s="41">
        <f t="shared" si="1"/>
        <v>86327.479628188477</v>
      </c>
      <c r="G27" s="42">
        <f>G26*(1-$F$11%)</f>
        <v>92315.479628188477</v>
      </c>
      <c r="H27" s="42">
        <f t="shared" si="4"/>
        <v>5988</v>
      </c>
      <c r="I27" s="57" t="s">
        <v>2</v>
      </c>
    </row>
    <row r="28" spans="2:12" ht="15.75" x14ac:dyDescent="0.25">
      <c r="B28" s="52">
        <v>8</v>
      </c>
      <c r="C28" s="41">
        <f t="shared" si="0"/>
        <v>84019.592637483744</v>
      </c>
      <c r="D28" s="42">
        <f t="shared" si="5"/>
        <v>90007.592637483744</v>
      </c>
      <c r="E28" s="42">
        <f t="shared" si="2"/>
        <v>5988</v>
      </c>
      <c r="F28" s="41">
        <f t="shared" si="1"/>
        <v>84019.592637483758</v>
      </c>
      <c r="G28" s="42">
        <f t="shared" ref="G28:G30" si="6">G27*(1-$F$11%)</f>
        <v>90007.592637483758</v>
      </c>
      <c r="H28" s="42">
        <f t="shared" si="4"/>
        <v>5988</v>
      </c>
      <c r="I28" s="57" t="s">
        <v>2</v>
      </c>
    </row>
    <row r="29" spans="2:12" ht="15.75" x14ac:dyDescent="0.25">
      <c r="B29" s="52">
        <v>9</v>
      </c>
      <c r="C29" s="41">
        <f t="shared" si="0"/>
        <v>81769.402821546653</v>
      </c>
      <c r="D29" s="42">
        <f t="shared" si="5"/>
        <v>87757.402821546653</v>
      </c>
      <c r="E29" s="42">
        <f t="shared" si="2"/>
        <v>5988</v>
      </c>
      <c r="F29" s="41">
        <f t="shared" si="1"/>
        <v>81769.402821546668</v>
      </c>
      <c r="G29" s="42">
        <f t="shared" si="6"/>
        <v>87757.402821546668</v>
      </c>
      <c r="H29" s="42">
        <f t="shared" si="4"/>
        <v>5988</v>
      </c>
      <c r="I29" s="57" t="s">
        <v>2</v>
      </c>
    </row>
    <row r="30" spans="2:12" ht="15.75" x14ac:dyDescent="0.25">
      <c r="B30" s="52">
        <v>10</v>
      </c>
      <c r="C30" s="41">
        <f t="shared" si="0"/>
        <v>79575.467751007978</v>
      </c>
      <c r="D30" s="42">
        <f t="shared" si="5"/>
        <v>85563.467751007978</v>
      </c>
      <c r="E30" s="42">
        <f t="shared" si="2"/>
        <v>5988</v>
      </c>
      <c r="F30" s="41">
        <f t="shared" si="1"/>
        <v>79575.467751007993</v>
      </c>
      <c r="G30" s="42">
        <f t="shared" si="6"/>
        <v>85563.467751007993</v>
      </c>
      <c r="H30" s="42">
        <f t="shared" si="4"/>
        <v>5988</v>
      </c>
      <c r="I30" s="57" t="s">
        <v>2</v>
      </c>
    </row>
    <row r="31" spans="2:12" ht="15.75" x14ac:dyDescent="0.25">
      <c r="B31" s="52">
        <v>11</v>
      </c>
      <c r="C31" s="41">
        <f t="shared" si="0"/>
        <v>75297.294363457579</v>
      </c>
      <c r="D31" s="42">
        <f t="shared" ref="D31:D50" si="7">D30*(1-$E$12%)</f>
        <v>81285.294363457579</v>
      </c>
      <c r="E31" s="42">
        <f t="shared" si="2"/>
        <v>5988</v>
      </c>
      <c r="F31" s="41">
        <f t="shared" si="1"/>
        <v>75297.294363457593</v>
      </c>
      <c r="G31" s="42">
        <f>G30*(1-$F$12%)</f>
        <v>81285.294363457593</v>
      </c>
      <c r="H31" s="42">
        <f t="shared" si="4"/>
        <v>5988</v>
      </c>
      <c r="I31" s="57" t="s">
        <v>2</v>
      </c>
    </row>
    <row r="32" spans="2:12" ht="15.75" x14ac:dyDescent="0.25">
      <c r="B32" s="52">
        <v>12</v>
      </c>
      <c r="C32" s="41">
        <f t="shared" si="0"/>
        <v>71233.029645284696</v>
      </c>
      <c r="D32" s="42">
        <f t="shared" si="7"/>
        <v>77221.029645284696</v>
      </c>
      <c r="E32" s="42">
        <f t="shared" si="2"/>
        <v>5988</v>
      </c>
      <c r="F32" s="41">
        <f t="shared" si="1"/>
        <v>71233.029645284711</v>
      </c>
      <c r="G32" s="42">
        <f t="shared" ref="G32:G50" si="8">G31*(1-$F$12%)</f>
        <v>77221.029645284711</v>
      </c>
      <c r="H32" s="42">
        <f t="shared" si="4"/>
        <v>5988</v>
      </c>
      <c r="I32" s="57" t="s">
        <v>2</v>
      </c>
    </row>
    <row r="33" spans="2:9" ht="15.75" x14ac:dyDescent="0.25">
      <c r="B33" s="52">
        <v>13</v>
      </c>
      <c r="C33" s="41">
        <f t="shared" si="0"/>
        <v>67371.978163020452</v>
      </c>
      <c r="D33" s="42">
        <f t="shared" si="7"/>
        <v>73359.978163020452</v>
      </c>
      <c r="E33" s="42">
        <f t="shared" si="2"/>
        <v>5988</v>
      </c>
      <c r="F33" s="41">
        <f t="shared" si="1"/>
        <v>67371.978163020467</v>
      </c>
      <c r="G33" s="42">
        <f t="shared" si="8"/>
        <v>73359.978163020467</v>
      </c>
      <c r="H33" s="42">
        <f t="shared" si="4"/>
        <v>5988</v>
      </c>
      <c r="I33" s="57" t="s">
        <v>2</v>
      </c>
    </row>
    <row r="34" spans="2:9" ht="15.75" x14ac:dyDescent="0.25">
      <c r="B34" s="52">
        <v>14</v>
      </c>
      <c r="C34" s="41">
        <f t="shared" si="0"/>
        <v>63703.979254869424</v>
      </c>
      <c r="D34" s="42">
        <f t="shared" si="7"/>
        <v>69691.979254869424</v>
      </c>
      <c r="E34" s="42">
        <f t="shared" si="2"/>
        <v>5988</v>
      </c>
      <c r="F34" s="41">
        <f t="shared" si="1"/>
        <v>63703.979254869439</v>
      </c>
      <c r="G34" s="42">
        <f t="shared" si="8"/>
        <v>69691.979254869439</v>
      </c>
      <c r="H34" s="42">
        <f t="shared" si="4"/>
        <v>5988</v>
      </c>
      <c r="I34" s="57" t="s">
        <v>2</v>
      </c>
    </row>
    <row r="35" spans="2:9" ht="15.75" x14ac:dyDescent="0.25">
      <c r="B35" s="52">
        <v>15</v>
      </c>
      <c r="C35" s="41">
        <f t="shared" si="0"/>
        <v>60219.380292125948</v>
      </c>
      <c r="D35" s="42">
        <f t="shared" si="7"/>
        <v>66207.380292125948</v>
      </c>
      <c r="E35" s="42">
        <f t="shared" si="2"/>
        <v>5988</v>
      </c>
      <c r="F35" s="41">
        <f t="shared" si="1"/>
        <v>60219.380292125963</v>
      </c>
      <c r="G35" s="42">
        <f t="shared" si="8"/>
        <v>66207.380292125963</v>
      </c>
      <c r="H35" s="42">
        <f t="shared" si="4"/>
        <v>5988</v>
      </c>
      <c r="I35" s="57" t="s">
        <v>2</v>
      </c>
    </row>
    <row r="36" spans="2:9" ht="15.75" x14ac:dyDescent="0.25">
      <c r="B36" s="52">
        <v>16</v>
      </c>
      <c r="C36" s="41">
        <f t="shared" si="0"/>
        <v>56909.011277519647</v>
      </c>
      <c r="D36" s="42">
        <f t="shared" si="7"/>
        <v>62897.011277519647</v>
      </c>
      <c r="E36" s="42">
        <f t="shared" si="2"/>
        <v>5988</v>
      </c>
      <c r="F36" s="41">
        <f t="shared" si="1"/>
        <v>56909.011277519661</v>
      </c>
      <c r="G36" s="42">
        <f t="shared" si="8"/>
        <v>62897.011277519661</v>
      </c>
      <c r="H36" s="42">
        <f t="shared" si="4"/>
        <v>5988</v>
      </c>
      <c r="I36" s="57" t="s">
        <v>2</v>
      </c>
    </row>
    <row r="37" spans="2:9" ht="15.75" x14ac:dyDescent="0.25">
      <c r="B37" s="52">
        <v>17</v>
      </c>
      <c r="C37" s="41">
        <f t="shared" si="0"/>
        <v>53764.160713643665</v>
      </c>
      <c r="D37" s="42">
        <f t="shared" si="7"/>
        <v>59752.160713643665</v>
      </c>
      <c r="E37" s="42">
        <f t="shared" si="2"/>
        <v>5988</v>
      </c>
      <c r="F37" s="41">
        <f t="shared" si="1"/>
        <v>53764.160713643672</v>
      </c>
      <c r="G37" s="42">
        <f t="shared" si="8"/>
        <v>59752.160713643672</v>
      </c>
      <c r="H37" s="42">
        <f t="shared" si="4"/>
        <v>5988</v>
      </c>
      <c r="I37" s="57" t="s">
        <v>2</v>
      </c>
    </row>
    <row r="38" spans="2:9" ht="15.75" x14ac:dyDescent="0.25">
      <c r="B38" s="52">
        <v>18</v>
      </c>
      <c r="C38" s="41">
        <f t="shared" si="0"/>
        <v>50776.552677961481</v>
      </c>
      <c r="D38" s="42">
        <f t="shared" si="7"/>
        <v>56764.552677961481</v>
      </c>
      <c r="E38" s="42">
        <f t="shared" si="2"/>
        <v>5988</v>
      </c>
      <c r="F38" s="41">
        <f t="shared" si="1"/>
        <v>50776.552677961488</v>
      </c>
      <c r="G38" s="42">
        <f t="shared" si="8"/>
        <v>56764.552677961488</v>
      </c>
      <c r="H38" s="42">
        <f t="shared" si="4"/>
        <v>5988</v>
      </c>
      <c r="I38" s="57" t="s">
        <v>2</v>
      </c>
    </row>
    <row r="39" spans="2:9" ht="15.75" x14ac:dyDescent="0.25">
      <c r="B39" s="52">
        <v>19</v>
      </c>
      <c r="C39" s="41">
        <f t="shared" si="0"/>
        <v>47938.325044063407</v>
      </c>
      <c r="D39" s="42">
        <f t="shared" si="7"/>
        <v>53926.325044063407</v>
      </c>
      <c r="E39" s="42">
        <f t="shared" si="2"/>
        <v>5988</v>
      </c>
      <c r="F39" s="41">
        <f t="shared" si="1"/>
        <v>47938.325044063415</v>
      </c>
      <c r="G39" s="42">
        <f t="shared" si="8"/>
        <v>53926.325044063415</v>
      </c>
      <c r="H39" s="42">
        <f t="shared" si="4"/>
        <v>5988</v>
      </c>
      <c r="I39" s="57" t="s">
        <v>2</v>
      </c>
    </row>
    <row r="40" spans="2:9" ht="15.75" x14ac:dyDescent="0.25">
      <c r="B40" s="52">
        <v>20</v>
      </c>
      <c r="C40" s="41">
        <f t="shared" si="0"/>
        <v>45242.008791860237</v>
      </c>
      <c r="D40" s="42">
        <f t="shared" si="7"/>
        <v>51230.008791860237</v>
      </c>
      <c r="E40" s="42">
        <f t="shared" si="2"/>
        <v>5988</v>
      </c>
      <c r="F40" s="41">
        <f t="shared" si="1"/>
        <v>45242.008791860244</v>
      </c>
      <c r="G40" s="42">
        <f t="shared" si="8"/>
        <v>51230.008791860244</v>
      </c>
      <c r="H40" s="42">
        <f t="shared" si="4"/>
        <v>5988</v>
      </c>
      <c r="I40" s="57" t="s">
        <v>2</v>
      </c>
    </row>
    <row r="41" spans="2:9" ht="15.75" x14ac:dyDescent="0.25">
      <c r="B41" s="52">
        <v>21</v>
      </c>
      <c r="C41" s="41">
        <f t="shared" si="0"/>
        <v>46280.508352267221</v>
      </c>
      <c r="D41" s="42">
        <f t="shared" si="7"/>
        <v>48668.508352267221</v>
      </c>
      <c r="E41" s="42">
        <f t="shared" si="2"/>
        <v>2388</v>
      </c>
      <c r="F41" s="41">
        <f t="shared" si="1"/>
        <v>46280.508352267228</v>
      </c>
      <c r="G41" s="42">
        <f t="shared" si="8"/>
        <v>48668.508352267228</v>
      </c>
      <c r="H41" s="42">
        <f t="shared" si="4"/>
        <v>2388</v>
      </c>
      <c r="I41" s="57" t="s">
        <v>2</v>
      </c>
    </row>
    <row r="42" spans="2:9" ht="15.75" x14ac:dyDescent="0.25">
      <c r="B42" s="52">
        <v>22</v>
      </c>
      <c r="C42" s="41">
        <f t="shared" si="0"/>
        <v>43847.082934653859</v>
      </c>
      <c r="D42" s="42">
        <f t="shared" si="7"/>
        <v>46235.082934653859</v>
      </c>
      <c r="E42" s="42">
        <f t="shared" si="2"/>
        <v>2388</v>
      </c>
      <c r="F42" s="41">
        <f t="shared" si="1"/>
        <v>43847.082934653867</v>
      </c>
      <c r="G42" s="42">
        <f t="shared" si="8"/>
        <v>46235.082934653867</v>
      </c>
      <c r="H42" s="42">
        <f t="shared" si="4"/>
        <v>2388</v>
      </c>
      <c r="I42" s="57" t="s">
        <v>2</v>
      </c>
    </row>
    <row r="43" spans="2:9" ht="15.75" x14ac:dyDescent="0.25">
      <c r="B43" s="52">
        <v>23</v>
      </c>
      <c r="C43" s="41">
        <f t="shared" si="0"/>
        <v>41535.328787921164</v>
      </c>
      <c r="D43" s="42">
        <f t="shared" si="7"/>
        <v>43923.328787921164</v>
      </c>
      <c r="E43" s="42">
        <f t="shared" si="2"/>
        <v>2388</v>
      </c>
      <c r="F43" s="41">
        <f t="shared" si="1"/>
        <v>41535.328787921171</v>
      </c>
      <c r="G43" s="42">
        <f t="shared" si="8"/>
        <v>43923.328787921171</v>
      </c>
      <c r="H43" s="42">
        <f t="shared" si="4"/>
        <v>2388</v>
      </c>
      <c r="I43" s="57" t="s">
        <v>2</v>
      </c>
    </row>
    <row r="44" spans="2:9" ht="15.75" x14ac:dyDescent="0.25">
      <c r="B44" s="52">
        <v>24</v>
      </c>
      <c r="C44" s="41">
        <f t="shared" si="0"/>
        <v>39339.162348525104</v>
      </c>
      <c r="D44" s="42">
        <f t="shared" si="7"/>
        <v>41727.162348525104</v>
      </c>
      <c r="E44" s="42">
        <f t="shared" si="2"/>
        <v>2388</v>
      </c>
      <c r="F44" s="41">
        <f t="shared" si="1"/>
        <v>39339.162348525111</v>
      </c>
      <c r="G44" s="42">
        <f t="shared" si="8"/>
        <v>41727.162348525111</v>
      </c>
      <c r="H44" s="42">
        <f t="shared" si="4"/>
        <v>2388</v>
      </c>
      <c r="I44" s="57" t="s">
        <v>2</v>
      </c>
    </row>
    <row r="45" spans="2:9" ht="15.75" x14ac:dyDescent="0.25">
      <c r="B45" s="52">
        <v>25</v>
      </c>
      <c r="C45" s="41">
        <f t="shared" si="0"/>
        <v>37252.804231098846</v>
      </c>
      <c r="D45" s="42">
        <f t="shared" si="7"/>
        <v>39640.804231098846</v>
      </c>
      <c r="E45" s="42">
        <f t="shared" si="2"/>
        <v>2388</v>
      </c>
      <c r="F45" s="41">
        <f t="shared" si="1"/>
        <v>37252.804231098853</v>
      </c>
      <c r="G45" s="42">
        <f t="shared" si="8"/>
        <v>39640.804231098853</v>
      </c>
      <c r="H45" s="42">
        <f t="shared" si="4"/>
        <v>2388</v>
      </c>
      <c r="I45" s="57" t="s">
        <v>2</v>
      </c>
    </row>
    <row r="46" spans="2:9" ht="15.75" x14ac:dyDescent="0.25">
      <c r="B46" s="52">
        <v>26</v>
      </c>
      <c r="C46" s="41">
        <f t="shared" si="0"/>
        <v>35270.764019543902</v>
      </c>
      <c r="D46" s="42">
        <f t="shared" si="7"/>
        <v>37658.764019543902</v>
      </c>
      <c r="E46" s="42">
        <f t="shared" si="2"/>
        <v>2388</v>
      </c>
      <c r="F46" s="41">
        <f t="shared" si="1"/>
        <v>35270.764019543909</v>
      </c>
      <c r="G46" s="42">
        <f t="shared" si="8"/>
        <v>37658.764019543909</v>
      </c>
      <c r="H46" s="42">
        <f t="shared" si="4"/>
        <v>2388</v>
      </c>
      <c r="I46" s="57" t="s">
        <v>2</v>
      </c>
    </row>
    <row r="47" spans="2:9" ht="15.75" x14ac:dyDescent="0.25">
      <c r="B47" s="52">
        <v>27</v>
      </c>
      <c r="C47" s="41">
        <f t="shared" si="0"/>
        <v>33387.825818566707</v>
      </c>
      <c r="D47" s="42">
        <f t="shared" si="7"/>
        <v>35775.825818566707</v>
      </c>
      <c r="E47" s="42">
        <f t="shared" si="2"/>
        <v>2388</v>
      </c>
      <c r="F47" s="41">
        <f t="shared" si="1"/>
        <v>33387.825818566715</v>
      </c>
      <c r="G47" s="42">
        <f t="shared" si="8"/>
        <v>35775.825818566715</v>
      </c>
      <c r="H47" s="42">
        <f t="shared" si="4"/>
        <v>2388</v>
      </c>
      <c r="I47" s="57" t="s">
        <v>2</v>
      </c>
    </row>
    <row r="48" spans="2:9" ht="15.75" x14ac:dyDescent="0.25">
      <c r="B48" s="52">
        <v>28</v>
      </c>
      <c r="C48" s="41">
        <f t="shared" si="0"/>
        <v>31599.034527638367</v>
      </c>
      <c r="D48" s="42">
        <f t="shared" si="7"/>
        <v>33987.034527638367</v>
      </c>
      <c r="E48" s="42">
        <f t="shared" si="2"/>
        <v>2388</v>
      </c>
      <c r="F48" s="41">
        <f t="shared" si="1"/>
        <v>31599.034527638374</v>
      </c>
      <c r="G48" s="42">
        <f t="shared" si="8"/>
        <v>33987.034527638374</v>
      </c>
      <c r="H48" s="42">
        <f t="shared" si="4"/>
        <v>2388</v>
      </c>
      <c r="I48" s="57" t="s">
        <v>2</v>
      </c>
    </row>
    <row r="49" spans="2:9" ht="15.75" x14ac:dyDescent="0.25">
      <c r="B49" s="52">
        <v>29</v>
      </c>
      <c r="C49" s="41">
        <f t="shared" si="0"/>
        <v>29899.682801256447</v>
      </c>
      <c r="D49" s="42">
        <f t="shared" si="7"/>
        <v>32287.682801256447</v>
      </c>
      <c r="E49" s="42">
        <f t="shared" si="2"/>
        <v>2388</v>
      </c>
      <c r="F49" s="41">
        <f t="shared" si="1"/>
        <v>29899.682801256455</v>
      </c>
      <c r="G49" s="42">
        <f t="shared" si="8"/>
        <v>32287.682801256455</v>
      </c>
      <c r="H49" s="42">
        <f t="shared" si="4"/>
        <v>2388</v>
      </c>
      <c r="I49" s="57" t="s">
        <v>2</v>
      </c>
    </row>
    <row r="50" spans="2:9" ht="15.75" x14ac:dyDescent="0.25">
      <c r="B50" s="53">
        <v>30</v>
      </c>
      <c r="C50" s="43">
        <f t="shared" si="0"/>
        <v>28285.298661193625</v>
      </c>
      <c r="D50" s="44">
        <f t="shared" si="7"/>
        <v>30673.298661193625</v>
      </c>
      <c r="E50" s="42">
        <f t="shared" si="2"/>
        <v>2388</v>
      </c>
      <c r="F50" s="43">
        <f t="shared" si="1"/>
        <v>28285.298661193632</v>
      </c>
      <c r="G50" s="42">
        <f t="shared" si="8"/>
        <v>30673.298661193632</v>
      </c>
      <c r="H50" s="42">
        <f t="shared" si="4"/>
        <v>2388</v>
      </c>
      <c r="I50" s="58" t="s">
        <v>2</v>
      </c>
    </row>
    <row r="51" spans="2:9" ht="40.5" customHeight="1" x14ac:dyDescent="0.25">
      <c r="B51" s="45" t="s">
        <v>30</v>
      </c>
      <c r="C51" s="46">
        <f>SUM(C21:C50)</f>
        <v>1860697.9704171598</v>
      </c>
      <c r="D51" s="47"/>
      <c r="E51" s="47"/>
      <c r="F51" s="46">
        <f>SUM(F21:F50)</f>
        <v>1917486.6672687226</v>
      </c>
      <c r="G51" s="48"/>
      <c r="H51" s="48"/>
      <c r="I51" s="59" t="s">
        <v>2</v>
      </c>
    </row>
    <row r="52" spans="2:9" ht="42" customHeight="1" x14ac:dyDescent="0.25">
      <c r="B52" s="45" t="s">
        <v>31</v>
      </c>
      <c r="C52" s="46">
        <f>SUM(C21:C30)</f>
        <v>901544.7577106877</v>
      </c>
      <c r="D52" s="47"/>
      <c r="E52" s="47"/>
      <c r="F52" s="46">
        <f>SUM(F21:F30)</f>
        <v>958333.45456225029</v>
      </c>
      <c r="G52" s="48"/>
      <c r="H52" s="48"/>
      <c r="I52" s="59" t="s">
        <v>2</v>
      </c>
    </row>
    <row r="53" spans="2:9" ht="63" customHeight="1" thickBot="1" x14ac:dyDescent="0.3">
      <c r="B53" s="49" t="s">
        <v>38</v>
      </c>
      <c r="C53" s="50">
        <f>E8*E9</f>
        <v>300000</v>
      </c>
      <c r="D53" s="37"/>
      <c r="E53" s="37"/>
      <c r="F53" s="50">
        <f>F8*F9</f>
        <v>300000</v>
      </c>
      <c r="G53" s="34"/>
      <c r="H53" s="34"/>
      <c r="I53" s="60" t="s">
        <v>2</v>
      </c>
    </row>
    <row r="54" spans="2:9" x14ac:dyDescent="0.25">
      <c r="B54" s="3"/>
      <c r="C54" s="2"/>
      <c r="D54" s="2"/>
      <c r="E54" s="2"/>
      <c r="F54" s="2"/>
      <c r="G54" s="2"/>
      <c r="H54" s="2"/>
    </row>
  </sheetData>
  <pageMargins left="0.7" right="0.7" top="0.78740157499999996" bottom="0.78740157499999996" header="0.3" footer="0.3"/>
  <pageSetup paperSize="9" scale="35" fitToHeight="0" orientation="portrait" r:id="rId1"/>
  <ignoredErrors>
    <ignoredError sqref="G26"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Anleitung</vt:lpstr>
      <vt:lpstr>Modell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Philipp Kanschik</dc:creator>
  <cp:lastModifiedBy>Philipp Kanschik</cp:lastModifiedBy>
  <cp:lastPrinted>2021-06-23T13:21:28Z</cp:lastPrinted>
  <dcterms:created xsi:type="dcterms:W3CDTF">2018-07-19T14:23:39Z</dcterms:created>
  <dcterms:modified xsi:type="dcterms:W3CDTF">2023-02-03T10:56:52Z</dcterms:modified>
</cp:coreProperties>
</file>